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apo\AppData\Local\Temp\2d55c981-f483-4732-bf4e-8d3cf0944518\dav\content\"/>
    </mc:Choice>
  </mc:AlternateContent>
  <xr:revisionPtr revIDLastSave="0" documentId="13_ncr:1_{015904D5-A56F-4507-97B1-F4AA778C4AE3}" xr6:coauthVersionLast="46" xr6:coauthVersionMax="46" xr10:uidLastSave="{00000000-0000-0000-0000-000000000000}"/>
  <bookViews>
    <workbookView xWindow="-110" yWindow="-110" windowWidth="38620" windowHeight="21220" xr2:uid="{00000000-000D-0000-FFFF-FFFF00000000}"/>
  </bookViews>
  <sheets>
    <sheet name="Sheet1" sheetId="1" r:id="rId1"/>
  </sheets>
  <definedNames>
    <definedName name="_xlnm.Print_Area" localSheetId="0">Sheet1!$A$1:$R$62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7" i="1" l="1"/>
  <c r="N17" i="1"/>
  <c r="O17" i="1"/>
  <c r="P17" i="1"/>
  <c r="L17" i="1"/>
  <c r="M44" i="1"/>
  <c r="M18" i="1" s="1"/>
  <c r="N23" i="1" l="1"/>
  <c r="I23" i="1"/>
  <c r="N18" i="1"/>
  <c r="P18" i="1"/>
  <c r="O18" i="1"/>
  <c r="I29" i="1"/>
  <c r="L18" i="1"/>
  <c r="D75" i="1"/>
  <c r="H67" i="1"/>
  <c r="D67" i="1"/>
  <c r="N74" i="1"/>
  <c r="N75" i="1" s="1"/>
  <c r="C67" i="1"/>
  <c r="M67" i="1"/>
  <c r="M68" i="1" s="1"/>
  <c r="O74" i="1"/>
  <c r="O75" i="1" s="1"/>
  <c r="N67" i="1"/>
  <c r="N68" i="1" s="1"/>
  <c r="O67" i="1"/>
  <c r="O68" i="1" s="1"/>
  <c r="M74" i="1"/>
  <c r="I82" i="1" l="1"/>
  <c r="F82" i="1"/>
  <c r="C82" i="1"/>
  <c r="C68" i="1" l="1"/>
  <c r="H68" i="1"/>
  <c r="M75" i="1"/>
  <c r="H75" i="1"/>
  <c r="C74" i="1"/>
  <c r="C75" i="1" s="1"/>
  <c r="G41" i="1"/>
  <c r="L23" i="1" l="1"/>
  <c r="L24" i="1" s="1"/>
  <c r="J23" i="1" l="1"/>
  <c r="J24" i="1" s="1"/>
  <c r="J29" i="1"/>
  <c r="J30" i="1" s="1"/>
  <c r="O23" i="1"/>
  <c r="O24" i="1" s="1"/>
  <c r="J35" i="1"/>
  <c r="J36" i="1" s="1"/>
  <c r="M29" i="1"/>
  <c r="M30" i="1" s="1"/>
  <c r="N24" i="1"/>
  <c r="N29" i="1"/>
  <c r="N30" i="1" s="1"/>
  <c r="M23" i="1"/>
  <c r="M24" i="1" s="1"/>
  <c r="K29" i="1"/>
  <c r="K30" i="1" s="1"/>
  <c r="I35" i="1"/>
  <c r="I36" i="1" s="1"/>
  <c r="H29" i="1"/>
  <c r="H30" i="1" s="1"/>
  <c r="D29" i="1"/>
  <c r="D30" i="1" s="1"/>
  <c r="F17" i="1"/>
  <c r="F18" i="1" s="1"/>
  <c r="I30" i="1"/>
  <c r="G17" i="1"/>
  <c r="G18" i="1" s="1"/>
  <c r="G29" i="1"/>
  <c r="G30" i="1" s="1"/>
  <c r="C29" i="1"/>
  <c r="C30" i="1" s="1"/>
  <c r="E17" i="1"/>
  <c r="E18" i="1" s="1"/>
  <c r="F29" i="1"/>
  <c r="F30" i="1" s="1"/>
  <c r="H17" i="1"/>
  <c r="H18" i="1" s="1"/>
  <c r="D17" i="1"/>
  <c r="D18" i="1" s="1"/>
  <c r="E29" i="1"/>
  <c r="E30" i="1" s="1"/>
  <c r="C17" i="1"/>
  <c r="C18" i="1" s="1"/>
  <c r="D23" i="1"/>
  <c r="C23" i="1"/>
  <c r="P23" i="1"/>
  <c r="L29" i="1"/>
  <c r="F23" i="1"/>
  <c r="G23" i="1"/>
  <c r="O29" i="1"/>
  <c r="E23" i="1"/>
  <c r="K23" i="1"/>
  <c r="Q23" i="1"/>
  <c r="H23" i="1"/>
  <c r="C62" i="1"/>
  <c r="C54" i="1"/>
  <c r="G48" i="1" l="1"/>
  <c r="C48" i="1"/>
  <c r="D41" i="1" l="1"/>
  <c r="D42" i="1" s="1"/>
  <c r="C41" i="1"/>
  <c r="C42" i="1" s="1"/>
  <c r="D24" i="1"/>
  <c r="E24" i="1"/>
  <c r="I24" i="1"/>
  <c r="O30" i="1"/>
  <c r="D35" i="1"/>
  <c r="D36" i="1" s="1"/>
  <c r="H35" i="1"/>
  <c r="H36" i="1" s="1"/>
  <c r="I53" i="1"/>
  <c r="G42" i="1"/>
  <c r="L30" i="1"/>
  <c r="F41" i="1"/>
  <c r="F42" i="1" s="1"/>
  <c r="H24" i="1"/>
  <c r="F24" i="1"/>
  <c r="E35" i="1"/>
  <c r="E36" i="1" s="1"/>
  <c r="I54" i="1"/>
  <c r="C24" i="1"/>
  <c r="G24" i="1"/>
  <c r="P24" i="1"/>
  <c r="K24" i="1"/>
  <c r="F35" i="1"/>
  <c r="F36" i="1" s="1"/>
  <c r="I55" i="1"/>
  <c r="E41" i="1"/>
  <c r="E42" i="1" s="1"/>
  <c r="Q24" i="1"/>
  <c r="C35" i="1"/>
  <c r="C36" i="1" s="1"/>
  <c r="G35" i="1"/>
  <c r="G36" i="1" s="1"/>
  <c r="I52" i="1"/>
  <c r="M45" i="1" l="1"/>
</calcChain>
</file>

<file path=xl/sharedStrings.xml><?xml version="1.0" encoding="utf-8"?>
<sst xmlns="http://schemas.openxmlformats.org/spreadsheetml/2006/main" count="166" uniqueCount="58">
  <si>
    <t>Shipping Address</t>
  </si>
  <si>
    <t>Order Date:</t>
  </si>
  <si>
    <t>Company Name</t>
  </si>
  <si>
    <t>Street Adress</t>
  </si>
  <si>
    <t xml:space="preserve">Purchase Order #: </t>
  </si>
  <si>
    <t>City, State, Zip</t>
  </si>
  <si>
    <t>Phone Number</t>
  </si>
  <si>
    <t>Order Notes:</t>
  </si>
  <si>
    <t>Shipping Acct #:</t>
  </si>
  <si>
    <t>Email Address</t>
  </si>
  <si>
    <t>Credit Card Information</t>
  </si>
  <si>
    <t>Card Number:</t>
  </si>
  <si>
    <t>Expires:</t>
  </si>
  <si>
    <t>CV2:</t>
  </si>
  <si>
    <t>Signature:</t>
  </si>
  <si>
    <t>Aqua</t>
  </si>
  <si>
    <t>Black</t>
  </si>
  <si>
    <t>Electric</t>
  </si>
  <si>
    <t>Forest</t>
  </si>
  <si>
    <t>Hot Pink</t>
  </si>
  <si>
    <t>Red</t>
  </si>
  <si>
    <t>Lavender</t>
  </si>
  <si>
    <t>Neon</t>
  </si>
  <si>
    <t>Maroon</t>
  </si>
  <si>
    <t>Navy</t>
  </si>
  <si>
    <t>Purple</t>
  </si>
  <si>
    <t>Royal</t>
  </si>
  <si>
    <t>Spring</t>
  </si>
  <si>
    <t>White</t>
  </si>
  <si>
    <t>Yellow</t>
  </si>
  <si>
    <t>Orange</t>
  </si>
  <si>
    <t>Quantity:</t>
  </si>
  <si>
    <t>Cost:</t>
  </si>
  <si>
    <t>Totals:</t>
  </si>
  <si>
    <t>Total # of Mouth Guards:</t>
  </si>
  <si>
    <t>Total Cost - without shipping:</t>
  </si>
  <si>
    <t>AERO LARGE (1.6MM) - MSRP $24.99</t>
  </si>
  <si>
    <t>AERO MEDIUM (1.6MM) - MSRP $24.99</t>
  </si>
  <si>
    <t>AERO SMALL (1.6MM) - MSRP $24.99</t>
  </si>
  <si>
    <t>MAX (2.4MM) - MSRP: $34.99</t>
  </si>
  <si>
    <t>SISU GO (1.6MM) - MSRP: $11.99</t>
  </si>
  <si>
    <t>SISU Heat Pack - MSRP: $5</t>
  </si>
  <si>
    <t>SISU Fresh  - MSRP: $11.99</t>
  </si>
  <si>
    <t>SOVA AERO, MAX, AND JUNIOR GUARDS LISTED ABOVE DO NOT INCLUDE STORAGE CASES- MUST ORDER SEPARATELY.</t>
  </si>
  <si>
    <t>SOVA Case - MSRP: $8.99</t>
  </si>
  <si>
    <t>SOVA Fresh  - MSRP: $11.99</t>
  </si>
  <si>
    <t>QTY NOT INCLUDED IN MOQs</t>
  </si>
  <si>
    <t>SOVA Max - MSRP: $34.99</t>
  </si>
  <si>
    <t>SOVA HeatPacks-MSRP: $5</t>
  </si>
  <si>
    <t>Green</t>
  </si>
  <si>
    <t>SOVA Aero with Case - MSRP: $29.99</t>
  </si>
  <si>
    <t>SOVA Junior with Case - MSRP: $29.99</t>
  </si>
  <si>
    <t xml:space="preserve"> *individual box packaging (includes storage case) </t>
  </si>
  <si>
    <t>SOVA Junior - MSRP: $24.99</t>
  </si>
  <si>
    <t>SOVA Aero - MSRP: $24.99</t>
  </si>
  <si>
    <t>SOVA Max with Case - MSRP: $39.99</t>
  </si>
  <si>
    <t>*NEW 2021* SISU 3D (1.6-2.0MM) - MSRP $29.99</t>
  </si>
  <si>
    <t>SISU Case - ON SALE: $4.49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</si>
</sst>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21">
    <font>
      <sz val="11"/>
      <color rgb="FF000000"/>
      <name val="Calibri"/>
    </font>
    <font>
      <sz val="36"/>
      <color rgb="FF000000"/>
      <name val="Bebas neue"/>
    </font>
    <font>
      <b/>
      <sz val="11"/>
      <color rgb="FFFFFFFF"/>
      <name val="Roboto"/>
    </font>
    <font>
      <sz val="11"/>
      <name val="Calibri"/>
      <family val="2"/>
    </font>
    <font>
      <sz val="11"/>
      <color rgb="FF000000"/>
      <name val="Roboto"/>
    </font>
    <font>
      <sz val="11"/>
      <name val="Roboto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0"/>
      <color rgb="FFFFFFFF"/>
      <name val="Roboto"/>
    </font>
    <font>
      <b/>
      <sz val="16"/>
      <color rgb="FF000000"/>
      <name val="Roboto"/>
    </font>
    <font>
      <sz val="1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Roboto"/>
    </font>
    <font>
      <b/>
      <sz val="8"/>
      <color theme="0"/>
      <name val="Roboto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6666"/>
        <bgColor rgb="FF006666"/>
      </patternFill>
    </fill>
    <fill>
      <patternFill patternType="solid">
        <fgColor rgb="FF00FFFF"/>
        <bgColor rgb="FF00FFFF"/>
      </patternFill>
    </fill>
    <fill>
      <patternFill patternType="solid">
        <fgColor rgb="FF000000"/>
        <bgColor rgb="FF000000"/>
      </patternFill>
    </fill>
    <fill>
      <patternFill patternType="solid">
        <fgColor rgb="FF599763"/>
        <bgColor rgb="FF599763"/>
      </patternFill>
    </fill>
    <fill>
      <patternFill patternType="solid">
        <fgColor rgb="FFFF66CC"/>
        <bgColor rgb="FFFF66CC"/>
      </patternFill>
    </fill>
    <fill>
      <patternFill patternType="solid">
        <fgColor rgb="FFFF0000"/>
        <bgColor rgb="FFFF0000"/>
      </patternFill>
    </fill>
    <fill>
      <patternFill patternType="solid">
        <fgColor rgb="FFB4A7D6"/>
        <bgColor rgb="FFB4A7D6"/>
      </patternFill>
    </fill>
    <fill>
      <patternFill patternType="solid">
        <fgColor rgb="FFD6E13D"/>
        <bgColor rgb="FFD6E13D"/>
      </patternFill>
    </fill>
    <fill>
      <patternFill patternType="solid">
        <fgColor rgb="FF8064A2"/>
        <bgColor rgb="FF8064A2"/>
      </patternFill>
    </fill>
    <fill>
      <patternFill patternType="solid">
        <fgColor rgb="FF0000FF"/>
        <bgColor rgb="FF0000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79646"/>
        <bgColor rgb="FFF79646"/>
      </patternFill>
    </fill>
    <fill>
      <patternFill patternType="solid">
        <fgColor rgb="FF990000"/>
        <bgColor rgb="FFB4A7D6"/>
      </patternFill>
    </fill>
    <fill>
      <patternFill patternType="solid">
        <fgColor theme="8" tint="-0.499984740745262"/>
        <bgColor rgb="FFD6E13D"/>
      </patternFill>
    </fill>
    <fill>
      <patternFill patternType="solid">
        <fgColor rgb="FF00B0F0"/>
        <bgColor rgb="FFD6E13D"/>
      </patternFill>
    </fill>
    <fill>
      <patternFill patternType="solid">
        <fgColor rgb="FF006666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25"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  <xf numFmtId="0" fontId="7" fillId="11" borderId="20" xfId="0" applyFont="1" applyFill="1" applyBorder="1" applyAlignment="1">
      <alignment horizontal="center" vertical="center"/>
    </xf>
    <xf numFmtId="1" fontId="0" fillId="0" borderId="20" xfId="0" applyNumberFormat="1" applyFont="1" applyBorder="1" applyAlignment="1">
      <alignment horizontal="center" vertical="center"/>
    </xf>
    <xf numFmtId="44" fontId="0" fillId="0" borderId="20" xfId="0" applyNumberFormat="1" applyFont="1" applyBorder="1" applyAlignment="1">
      <alignment horizontal="center" vertical="center"/>
    </xf>
    <xf numFmtId="164" fontId="0" fillId="0" borderId="20" xfId="0" applyNumberFormat="1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12" fillId="17" borderId="20" xfId="0" applyFont="1" applyFill="1" applyBorder="1" applyAlignment="1">
      <alignment horizontal="center" vertical="center"/>
    </xf>
    <xf numFmtId="0" fontId="6" fillId="12" borderId="20" xfId="0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 vertical="center"/>
    </xf>
    <xf numFmtId="0" fontId="6" fillId="13" borderId="20" xfId="0" applyFont="1" applyFill="1" applyBorder="1" applyAlignment="1">
      <alignment horizontal="center" vertical="center"/>
    </xf>
    <xf numFmtId="0" fontId="6" fillId="14" borderId="20" xfId="0" applyFont="1" applyFill="1" applyBorder="1" applyAlignment="1">
      <alignment horizontal="center" vertical="center"/>
    </xf>
    <xf numFmtId="0" fontId="7" fillId="10" borderId="20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12" fillId="15" borderId="20" xfId="0" applyFont="1" applyFill="1" applyBorder="1" applyAlignment="1">
      <alignment horizontal="center" vertical="center"/>
    </xf>
    <xf numFmtId="0" fontId="12" fillId="16" borderId="20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4" fontId="0" fillId="0" borderId="0" xfId="0" applyNumberFormat="1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4" fontId="0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0" fillId="0" borderId="23" xfId="1" applyNumberFormat="1" applyFont="1" applyBorder="1" applyAlignment="1">
      <alignment horizontal="center" vertical="center"/>
    </xf>
    <xf numFmtId="44" fontId="0" fillId="0" borderId="23" xfId="1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0" fillId="0" borderId="22" xfId="1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4" fontId="0" fillId="0" borderId="20" xfId="1" applyFont="1" applyFill="1" applyBorder="1" applyAlignment="1">
      <alignment horizontal="center" vertical="center"/>
    </xf>
    <xf numFmtId="44" fontId="0" fillId="0" borderId="21" xfId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0" borderId="20" xfId="0" applyFont="1" applyBorder="1" applyAlignment="1">
      <alignment vertical="center"/>
    </xf>
    <xf numFmtId="0" fontId="0" fillId="0" borderId="20" xfId="1" applyNumberFormat="1" applyFont="1" applyBorder="1" applyAlignment="1">
      <alignment vertical="center"/>
    </xf>
    <xf numFmtId="44" fontId="0" fillId="0" borderId="20" xfId="0" applyNumberFormat="1" applyFont="1" applyBorder="1" applyAlignment="1">
      <alignment vertical="center"/>
    </xf>
    <xf numFmtId="44" fontId="0" fillId="0" borderId="20" xfId="1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44" fontId="0" fillId="0" borderId="20" xfId="0" applyNumberFormat="1" applyFont="1" applyBorder="1" applyAlignment="1">
      <alignment horizontal="center" vertical="center"/>
    </xf>
    <xf numFmtId="44" fontId="0" fillId="0" borderId="20" xfId="0" applyNumberFormat="1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4" fontId="0" fillId="0" borderId="20" xfId="0" applyNumberFormat="1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44" fontId="10" fillId="0" borderId="1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" fontId="10" fillId="0" borderId="14" xfId="0" applyNumberFormat="1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5" fillId="18" borderId="25" xfId="0" applyFont="1" applyFill="1" applyBorder="1" applyAlignment="1">
      <alignment horizontal="center" vertical="center"/>
    </xf>
    <xf numFmtId="0" fontId="15" fillId="18" borderId="26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left" vertical="center"/>
    </xf>
    <xf numFmtId="44" fontId="0" fillId="0" borderId="20" xfId="1" applyFont="1" applyBorder="1" applyAlignment="1">
      <alignment horizontal="center" vertical="center"/>
    </xf>
    <xf numFmtId="0" fontId="15" fillId="18" borderId="27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6" fillId="18" borderId="25" xfId="0" applyFont="1" applyFill="1" applyBorder="1" applyAlignment="1">
      <alignment horizontal="center" vertical="center"/>
    </xf>
    <xf numFmtId="0" fontId="16" fillId="18" borderId="26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5" fillId="18" borderId="28" xfId="0" applyFont="1" applyFill="1" applyBorder="1" applyAlignment="1">
      <alignment horizontal="center" vertical="center"/>
    </xf>
    <xf numFmtId="0" fontId="15" fillId="18" borderId="21" xfId="0" applyFont="1" applyFill="1" applyBorder="1" applyAlignment="1">
      <alignment horizontal="center" vertical="center"/>
    </xf>
    <xf numFmtId="0" fontId="15" fillId="18" borderId="23" xfId="0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0" fillId="0" borderId="20" xfId="1" applyNumberFormat="1" applyFont="1" applyBorder="1" applyAlignment="1">
      <alignment horizontal="center" vertical="center"/>
    </xf>
    <xf numFmtId="44" fontId="0" fillId="0" borderId="20" xfId="0" applyNumberFormat="1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jp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png"/><Relationship Id="rId5" Type="http://schemas.openxmlformats.org/officeDocument/2006/relationships/image" Target="../media/image5.jp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93458</xdr:colOff>
      <xdr:row>19</xdr:row>
      <xdr:rowOff>151503</xdr:rowOff>
    </xdr:from>
    <xdr:ext cx="1047750" cy="904875"/>
    <xdr:pic>
      <xdr:nvPicPr>
        <xdr:cNvPr id="2" name="image2.jpg" descr="Aero-IntenseRed-web_preview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458" y="5563944"/>
          <a:ext cx="10477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</xdr:row>
      <xdr:rowOff>66675</xdr:rowOff>
    </xdr:from>
    <xdr:ext cx="1095375" cy="942975"/>
    <xdr:pic>
      <xdr:nvPicPr>
        <xdr:cNvPr id="3" name="image1.jpg" descr="Junior-ElectricBlue-web_preview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114300</xdr:rowOff>
    </xdr:from>
    <xdr:ext cx="1076325" cy="942975"/>
    <xdr:pic>
      <xdr:nvPicPr>
        <xdr:cNvPr id="4" name="image3.jpg" descr="Max-PurplePunch-web_preview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27</xdr:row>
      <xdr:rowOff>19050</xdr:rowOff>
    </xdr:from>
    <xdr:ext cx="0" cy="1285875"/>
    <xdr:pic>
      <xdr:nvPicPr>
        <xdr:cNvPr id="5" name="image4.jpg" descr="SISU-CASE-onWhite-1_preview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78105</xdr:colOff>
      <xdr:row>43</xdr:row>
      <xdr:rowOff>129540</xdr:rowOff>
    </xdr:from>
    <xdr:ext cx="1047750" cy="904875"/>
    <xdr:pic>
      <xdr:nvPicPr>
        <xdr:cNvPr id="6" name="image5.jpg" descr="SISU-CASE-onWhite-1_preview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8105" y="9902190"/>
          <a:ext cx="1047750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285751</xdr:colOff>
      <xdr:row>43</xdr:row>
      <xdr:rowOff>15241</xdr:rowOff>
    </xdr:from>
    <xdr:ext cx="1285874" cy="1156334"/>
    <xdr:pic>
      <xdr:nvPicPr>
        <xdr:cNvPr id="7" name="image8.jpg" descr="Photo-SISU-FRESH-web-main-2_preview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267076" y="9787891"/>
          <a:ext cx="1285874" cy="1156334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703505</xdr:colOff>
      <xdr:row>0</xdr:row>
      <xdr:rowOff>134806</xdr:rowOff>
    </xdr:from>
    <xdr:ext cx="5731697" cy="629995"/>
    <xdr:pic>
      <xdr:nvPicPr>
        <xdr:cNvPr id="10" name="image9.png" descr="SISU Purchase order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3505" y="134806"/>
          <a:ext cx="5731697" cy="62999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53340</xdr:colOff>
      <xdr:row>49</xdr:row>
      <xdr:rowOff>36193</xdr:rowOff>
    </xdr:from>
    <xdr:to>
      <xdr:col>0</xdr:col>
      <xdr:colOff>1140118</xdr:colOff>
      <xdr:row>61</xdr:row>
      <xdr:rowOff>97041</xdr:rowOff>
    </xdr:to>
    <xdr:pic>
      <xdr:nvPicPr>
        <xdr:cNvPr id="14" name="Picture 13" descr="https://cdn11.bigcommerce.com/s-nh4zo/images/stencil/1280x1280/attribute_rule_images/66847_source_1563460304.jpg">
          <a:extLst>
            <a:ext uri="{FF2B5EF4-FFF2-40B4-BE49-F238E27FC236}">
              <a16:creationId xmlns:a16="http://schemas.microsoft.com/office/drawing/2014/main" id="{7CAA6D4C-F027-4AA3-BB6C-90D1C7CA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1228068"/>
          <a:ext cx="1073443" cy="925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65331</xdr:colOff>
      <xdr:row>13</xdr:row>
      <xdr:rowOff>103363</xdr:rowOff>
    </xdr:from>
    <xdr:to>
      <xdr:col>0</xdr:col>
      <xdr:colOff>1087195</xdr:colOff>
      <xdr:row>17</xdr:row>
      <xdr:rowOff>135351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9971E94-7F61-44DF-8759-E5AB5C652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31" y="4008613"/>
          <a:ext cx="1021864" cy="10244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96379</xdr:rowOff>
    </xdr:from>
    <xdr:to>
      <xdr:col>1</xdr:col>
      <xdr:colOff>1732</xdr:colOff>
      <xdr:row>41</xdr:row>
      <xdr:rowOff>209550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E2F19D8-731F-49E6-A8A9-457EB950D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9964279"/>
          <a:ext cx="1175212" cy="1103771"/>
        </a:xfrm>
        <a:prstGeom prst="rect">
          <a:avLst/>
        </a:prstGeom>
      </xdr:spPr>
    </xdr:pic>
    <xdr:clientData/>
  </xdr:twoCellAnchor>
  <xdr:twoCellAnchor editAs="oneCell">
    <xdr:from>
      <xdr:col>0</xdr:col>
      <xdr:colOff>202408</xdr:colOff>
      <xdr:row>63</xdr:row>
      <xdr:rowOff>98584</xdr:rowOff>
    </xdr:from>
    <xdr:to>
      <xdr:col>0</xdr:col>
      <xdr:colOff>973932</xdr:colOff>
      <xdr:row>68</xdr:row>
      <xdr:rowOff>130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7E38A621-D704-4A1D-B15B-A67CD1C76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02408" y="14112240"/>
          <a:ext cx="779144" cy="911673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161927</xdr:colOff>
      <xdr:row>70</xdr:row>
      <xdr:rowOff>85726</xdr:rowOff>
    </xdr:from>
    <xdr:to>
      <xdr:col>0</xdr:col>
      <xdr:colOff>952501</xdr:colOff>
      <xdr:row>74</xdr:row>
      <xdr:rowOff>58876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FAE4931-117C-4003-9C09-5EE63C0DC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1927" y="15230476"/>
          <a:ext cx="790574" cy="765630"/>
        </a:xfrm>
        <a:prstGeom prst="rect">
          <a:avLst/>
        </a:prstGeom>
      </xdr:spPr>
    </xdr:pic>
    <xdr:clientData/>
  </xdr:twoCellAnchor>
  <xdr:twoCellAnchor editAs="oneCell">
    <xdr:from>
      <xdr:col>5</xdr:col>
      <xdr:colOff>88107</xdr:colOff>
      <xdr:row>71</xdr:row>
      <xdr:rowOff>11908</xdr:rowOff>
    </xdr:from>
    <xdr:to>
      <xdr:col>5</xdr:col>
      <xdr:colOff>820231</xdr:colOff>
      <xdr:row>74</xdr:row>
      <xdr:rowOff>57151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767A7C4-01F5-4213-9B7C-E594F9114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069432" y="15356683"/>
          <a:ext cx="732124" cy="645317"/>
        </a:xfrm>
        <a:prstGeom prst="rect">
          <a:avLst/>
        </a:prstGeom>
      </xdr:spPr>
    </xdr:pic>
    <xdr:clientData/>
  </xdr:twoCellAnchor>
  <xdr:twoCellAnchor editAs="oneCell">
    <xdr:from>
      <xdr:col>10</xdr:col>
      <xdr:colOff>81984</xdr:colOff>
      <xdr:row>70</xdr:row>
      <xdr:rowOff>161925</xdr:rowOff>
    </xdr:from>
    <xdr:to>
      <xdr:col>10</xdr:col>
      <xdr:colOff>821599</xdr:colOff>
      <xdr:row>74</xdr:row>
      <xdr:rowOff>22149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217FA2B9-32EB-4B2A-8B0C-79B0B3768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232788" y="15905389"/>
          <a:ext cx="735805" cy="653249"/>
        </a:xfrm>
        <a:prstGeom prst="rect">
          <a:avLst/>
        </a:prstGeom>
      </xdr:spPr>
    </xdr:pic>
    <xdr:clientData/>
  </xdr:twoCellAnchor>
  <xdr:twoCellAnchor editAs="oneCell">
    <xdr:from>
      <xdr:col>0</xdr:col>
      <xdr:colOff>193041</xdr:colOff>
      <xdr:row>77</xdr:row>
      <xdr:rowOff>87087</xdr:rowOff>
    </xdr:from>
    <xdr:to>
      <xdr:col>0</xdr:col>
      <xdr:colOff>1009650</xdr:colOff>
      <xdr:row>81</xdr:row>
      <xdr:rowOff>129794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E75BD01-EE96-4B86-85A7-2D7BEE4F4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041" y="16632012"/>
          <a:ext cx="816609" cy="837092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77</xdr:row>
      <xdr:rowOff>190501</xdr:rowOff>
    </xdr:from>
    <xdr:to>
      <xdr:col>3</xdr:col>
      <xdr:colOff>854614</xdr:colOff>
      <xdr:row>81</xdr:row>
      <xdr:rowOff>152401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576174-A1B5-4309-9B69-252167A36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16735426"/>
          <a:ext cx="768889" cy="7620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76201</xdr:colOff>
      <xdr:row>77</xdr:row>
      <xdr:rowOff>104775</xdr:rowOff>
    </xdr:from>
    <xdr:to>
      <xdr:col>6</xdr:col>
      <xdr:colOff>838201</xdr:colOff>
      <xdr:row>81</xdr:row>
      <xdr:rowOff>72420</xdr:rowOff>
    </xdr:to>
    <xdr:pic>
      <xdr:nvPicPr>
        <xdr:cNvPr id="23" name="Picture 22" descr="https://cdn10.bigcommerce.com/s-q82ghhzp/products/86/images/326/sova-heatpack-web__61148.1559676012.1280.1280.jpg?c=2">
          <a:extLst>
            <a:ext uri="{FF2B5EF4-FFF2-40B4-BE49-F238E27FC236}">
              <a16:creationId xmlns:a16="http://schemas.microsoft.com/office/drawing/2014/main" id="{D4CE8D5A-4AD9-414D-BA7C-90BD6B136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6" y="16649700"/>
          <a:ext cx="762000" cy="767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805814</xdr:colOff>
      <xdr:row>0</xdr:row>
      <xdr:rowOff>81277</xdr:rowOff>
    </xdr:from>
    <xdr:to>
      <xdr:col>8</xdr:col>
      <xdr:colOff>516254</xdr:colOff>
      <xdr:row>0</xdr:row>
      <xdr:rowOff>777716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AD4ABE1D-BC09-4BA6-BCBD-29CF30DC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7502" y="81277"/>
          <a:ext cx="1486852" cy="69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40822</xdr:colOff>
      <xdr:row>63</xdr:row>
      <xdr:rowOff>103108</xdr:rowOff>
    </xdr:from>
    <xdr:ext cx="1013732" cy="809821"/>
    <xdr:pic>
      <xdr:nvPicPr>
        <xdr:cNvPr id="31" name="Picture 30">
          <a:extLst>
            <a:ext uri="{FF2B5EF4-FFF2-40B4-BE49-F238E27FC236}">
              <a16:creationId xmlns:a16="http://schemas.microsoft.com/office/drawing/2014/main" id="{A9995238-73FD-4B1B-9F13-F50FA2CD84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56" r="7927" b="1003"/>
        <a:stretch/>
      </xdr:blipFill>
      <xdr:spPr>
        <a:xfrm>
          <a:off x="4646840" y="14465447"/>
          <a:ext cx="1013732" cy="809821"/>
        </a:xfrm>
        <a:prstGeom prst="rect">
          <a:avLst/>
        </a:prstGeom>
      </xdr:spPr>
    </xdr:pic>
    <xdr:clientData/>
  </xdr:oneCellAnchor>
  <xdr:twoCellAnchor editAs="oneCell">
    <xdr:from>
      <xdr:col>10</xdr:col>
      <xdr:colOff>73990</xdr:colOff>
      <xdr:row>63</xdr:row>
      <xdr:rowOff>168322</xdr:rowOff>
    </xdr:from>
    <xdr:to>
      <xdr:col>10</xdr:col>
      <xdr:colOff>819320</xdr:colOff>
      <xdr:row>67</xdr:row>
      <xdr:rowOff>19021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35788F6A-BA27-40EE-B4F9-788F0086D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224794" y="14530661"/>
          <a:ext cx="735805" cy="653249"/>
        </a:xfrm>
        <a:prstGeom prst="rect">
          <a:avLst/>
        </a:prstGeom>
      </xdr:spPr>
    </xdr:pic>
    <xdr:clientData/>
  </xdr:twoCellAnchor>
  <xdr:twoCellAnchor editAs="oneCell">
    <xdr:from>
      <xdr:col>9</xdr:col>
      <xdr:colOff>49326</xdr:colOff>
      <xdr:row>14</xdr:row>
      <xdr:rowOff>163284</xdr:rowOff>
    </xdr:from>
    <xdr:to>
      <xdr:col>9</xdr:col>
      <xdr:colOff>820765</xdr:colOff>
      <xdr:row>16</xdr:row>
      <xdr:rowOff>174962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ABF10AA-4311-4B1A-806A-7E784F57F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662647" y="4354284"/>
          <a:ext cx="767629" cy="505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99"/>
  <sheetViews>
    <sheetView tabSelected="1" zoomScale="70" zoomScaleNormal="70" zoomScalePageLayoutView="70" workbookViewId="0">
      <selection activeCell="X19" sqref="X19"/>
    </sheetView>
  </sheetViews>
  <sheetFormatPr defaultColWidth="14.453125" defaultRowHeight="15" customHeight="1"/>
  <cols>
    <col min="1" max="1" width="17.36328125" style="32" customWidth="1"/>
    <col min="2" max="5" width="13" style="32" customWidth="1"/>
    <col min="6" max="6" width="16.36328125" style="32" customWidth="1"/>
    <col min="7" max="18" width="13" style="32" customWidth="1"/>
    <col min="19" max="20" width="8.6328125" style="32" customWidth="1"/>
    <col min="21" max="16384" width="14.453125" style="32"/>
  </cols>
  <sheetData>
    <row r="1" spans="1:20" ht="65.25" customHeight="1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20" ht="21" customHeight="1">
      <c r="A2" s="65" t="s">
        <v>0</v>
      </c>
      <c r="B2" s="91"/>
      <c r="C2" s="91"/>
      <c r="D2" s="91"/>
      <c r="E2" s="91"/>
      <c r="F2" s="91"/>
      <c r="G2" s="91"/>
      <c r="H2" s="91"/>
      <c r="I2" s="92"/>
      <c r="K2" s="88" t="s">
        <v>1</v>
      </c>
      <c r="L2" s="89"/>
      <c r="M2" s="89"/>
      <c r="N2" s="89"/>
      <c r="O2" s="89"/>
      <c r="P2" s="89"/>
      <c r="Q2" s="1"/>
      <c r="R2" s="1"/>
      <c r="S2" s="1"/>
      <c r="T2" s="1"/>
    </row>
    <row r="3" spans="1:20" ht="21" customHeight="1">
      <c r="A3" s="22" t="s">
        <v>2</v>
      </c>
      <c r="B3" s="87"/>
      <c r="C3" s="66"/>
      <c r="D3" s="66"/>
      <c r="E3" s="66"/>
      <c r="F3" s="66"/>
      <c r="G3" s="66"/>
      <c r="H3" s="66"/>
      <c r="I3" s="64"/>
      <c r="K3" s="90"/>
      <c r="L3" s="66"/>
      <c r="M3" s="66"/>
      <c r="N3" s="66"/>
      <c r="O3" s="66"/>
      <c r="P3" s="64"/>
      <c r="Q3" s="1"/>
      <c r="R3" s="1"/>
      <c r="S3" s="1"/>
      <c r="T3" s="1"/>
    </row>
    <row r="4" spans="1:20" ht="21" customHeight="1">
      <c r="A4" s="22" t="s">
        <v>3</v>
      </c>
      <c r="B4" s="87"/>
      <c r="C4" s="66"/>
      <c r="D4" s="66"/>
      <c r="E4" s="66"/>
      <c r="F4" s="66"/>
      <c r="G4" s="66"/>
      <c r="H4" s="66"/>
      <c r="I4" s="64"/>
      <c r="K4" s="88" t="s">
        <v>4</v>
      </c>
      <c r="L4" s="89"/>
      <c r="M4" s="89"/>
      <c r="N4" s="89"/>
      <c r="O4" s="89"/>
      <c r="P4" s="89"/>
      <c r="Q4" s="1"/>
      <c r="R4" s="1"/>
      <c r="S4" s="1"/>
      <c r="T4" s="1"/>
    </row>
    <row r="5" spans="1:20" ht="21" customHeight="1">
      <c r="A5" s="22" t="s">
        <v>5</v>
      </c>
      <c r="B5" s="87"/>
      <c r="C5" s="66"/>
      <c r="D5" s="66"/>
      <c r="E5" s="66"/>
      <c r="F5" s="66"/>
      <c r="G5" s="66"/>
      <c r="H5" s="66"/>
      <c r="I5" s="64"/>
      <c r="K5" s="90"/>
      <c r="L5" s="66"/>
      <c r="M5" s="66"/>
      <c r="N5" s="66"/>
      <c r="O5" s="66"/>
      <c r="P5" s="64"/>
      <c r="Q5" s="1"/>
      <c r="R5" s="1"/>
      <c r="S5" s="1"/>
      <c r="T5" s="1"/>
    </row>
    <row r="6" spans="1:20" ht="21" customHeight="1">
      <c r="A6" s="22" t="s">
        <v>6</v>
      </c>
      <c r="B6" s="87"/>
      <c r="C6" s="66"/>
      <c r="D6" s="66"/>
      <c r="E6" s="66"/>
      <c r="F6" s="66"/>
      <c r="G6" s="66"/>
      <c r="H6" s="66"/>
      <c r="I6" s="64"/>
      <c r="K6" s="88" t="s">
        <v>7</v>
      </c>
      <c r="L6" s="89"/>
      <c r="M6" s="89"/>
      <c r="N6" s="89"/>
      <c r="O6" s="89"/>
      <c r="P6" s="89"/>
      <c r="Q6" s="1"/>
      <c r="R6" s="1"/>
      <c r="S6" s="1"/>
      <c r="T6" s="1"/>
    </row>
    <row r="7" spans="1:20" ht="21" customHeight="1">
      <c r="A7" s="22" t="s">
        <v>8</v>
      </c>
      <c r="B7" s="87"/>
      <c r="C7" s="66"/>
      <c r="D7" s="66"/>
      <c r="E7" s="66"/>
      <c r="F7" s="66"/>
      <c r="G7" s="66"/>
      <c r="H7" s="66"/>
      <c r="I7" s="64"/>
      <c r="K7" s="93"/>
      <c r="L7" s="94"/>
      <c r="M7" s="94"/>
      <c r="N7" s="94"/>
      <c r="O7" s="94"/>
      <c r="P7" s="77"/>
      <c r="Q7" s="1"/>
      <c r="R7" s="1"/>
      <c r="S7" s="1"/>
      <c r="T7" s="1"/>
    </row>
    <row r="8" spans="1:20" ht="21" customHeight="1">
      <c r="A8" s="22" t="s">
        <v>9</v>
      </c>
      <c r="B8" s="87"/>
      <c r="C8" s="66"/>
      <c r="D8" s="66"/>
      <c r="E8" s="66"/>
      <c r="F8" s="66"/>
      <c r="G8" s="66"/>
      <c r="H8" s="66"/>
      <c r="I8" s="64"/>
      <c r="K8" s="78"/>
      <c r="L8" s="86"/>
      <c r="M8" s="86"/>
      <c r="N8" s="86"/>
      <c r="O8" s="86"/>
      <c r="P8" s="79"/>
      <c r="Q8" s="1"/>
      <c r="R8" s="1"/>
      <c r="S8" s="1"/>
      <c r="T8" s="1"/>
    </row>
    <row r="9" spans="1:20" ht="20.25" customHeight="1">
      <c r="A9" s="1"/>
      <c r="B9" s="1"/>
      <c r="C9" s="1"/>
      <c r="D9" s="1"/>
      <c r="E9" s="1"/>
      <c r="F9" s="1"/>
      <c r="G9" s="1"/>
      <c r="H9" s="1"/>
      <c r="I9" s="1"/>
      <c r="K9" s="78"/>
      <c r="L9" s="86"/>
      <c r="M9" s="86"/>
      <c r="N9" s="86"/>
      <c r="O9" s="86"/>
      <c r="P9" s="79"/>
      <c r="Q9" s="1"/>
      <c r="R9" s="1"/>
      <c r="S9" s="1"/>
      <c r="T9" s="1"/>
    </row>
    <row r="10" spans="1:20" ht="20.25" customHeight="1">
      <c r="A10" s="96" t="s">
        <v>10</v>
      </c>
      <c r="B10" s="94"/>
      <c r="C10" s="94"/>
      <c r="D10" s="94"/>
      <c r="E10" s="94"/>
      <c r="F10" s="94"/>
      <c r="G10" s="94"/>
      <c r="H10" s="94"/>
      <c r="I10" s="77"/>
      <c r="K10" s="78"/>
      <c r="L10" s="86"/>
      <c r="M10" s="86"/>
      <c r="N10" s="86"/>
      <c r="O10" s="86"/>
      <c r="P10" s="79"/>
      <c r="Q10" s="1"/>
      <c r="R10" s="1"/>
      <c r="S10" s="1"/>
      <c r="T10" s="1"/>
    </row>
    <row r="11" spans="1:20" ht="20.25" customHeight="1">
      <c r="A11" s="22" t="s">
        <v>11</v>
      </c>
      <c r="B11" s="97"/>
      <c r="C11" s="66"/>
      <c r="D11" s="66"/>
      <c r="E11" s="64"/>
      <c r="F11" s="23" t="s">
        <v>12</v>
      </c>
      <c r="G11" s="97"/>
      <c r="H11" s="66"/>
      <c r="I11" s="64"/>
      <c r="K11" s="78"/>
      <c r="L11" s="86"/>
      <c r="M11" s="86"/>
      <c r="N11" s="86"/>
      <c r="O11" s="86"/>
      <c r="P11" s="79"/>
      <c r="Q11" s="1"/>
      <c r="R11" s="1"/>
      <c r="S11" s="1"/>
      <c r="T11" s="1"/>
    </row>
    <row r="12" spans="1:20" ht="20.25" customHeight="1">
      <c r="A12" s="22" t="s">
        <v>13</v>
      </c>
      <c r="B12" s="98"/>
      <c r="C12" s="66"/>
      <c r="D12" s="66"/>
      <c r="E12" s="64"/>
      <c r="F12" s="24" t="s">
        <v>14</v>
      </c>
      <c r="G12" s="98"/>
      <c r="H12" s="66"/>
      <c r="I12" s="64"/>
      <c r="K12" s="80"/>
      <c r="L12" s="95"/>
      <c r="M12" s="95"/>
      <c r="N12" s="95"/>
      <c r="O12" s="95"/>
      <c r="P12" s="81"/>
      <c r="Q12" s="1"/>
      <c r="R12" s="1"/>
      <c r="S12" s="1"/>
      <c r="T12" s="1"/>
    </row>
    <row r="13" spans="1:20" ht="20.25" customHeight="1">
      <c r="I13" s="33"/>
      <c r="J13" s="58"/>
      <c r="K13" s="58"/>
      <c r="L13" s="58"/>
      <c r="M13" s="58"/>
      <c r="N13" s="58"/>
      <c r="O13" s="58"/>
      <c r="P13" s="58"/>
      <c r="Q13" s="58"/>
      <c r="R13" s="1"/>
      <c r="S13" s="1"/>
      <c r="T13" s="1"/>
    </row>
    <row r="14" spans="1:20" ht="20.25" customHeight="1">
      <c r="A14" s="60"/>
      <c r="B14" s="62" t="s">
        <v>36</v>
      </c>
      <c r="C14" s="62"/>
      <c r="D14" s="62"/>
      <c r="E14" s="62"/>
      <c r="F14" s="62"/>
      <c r="G14" s="62"/>
      <c r="H14" s="62"/>
      <c r="I14" s="33"/>
      <c r="J14" s="60"/>
      <c r="K14" s="121" t="s">
        <v>56</v>
      </c>
      <c r="L14" s="122"/>
      <c r="M14" s="122"/>
      <c r="N14" s="122"/>
      <c r="O14" s="122"/>
      <c r="P14" s="123"/>
      <c r="Q14" s="58"/>
      <c r="R14" s="1"/>
      <c r="S14" s="1"/>
      <c r="T14" s="1"/>
    </row>
    <row r="15" spans="1:20" ht="20.25" customHeight="1">
      <c r="A15" s="61"/>
      <c r="B15" s="34"/>
      <c r="C15" s="2" t="s">
        <v>16</v>
      </c>
      <c r="D15" s="3" t="s">
        <v>28</v>
      </c>
      <c r="E15" s="4" t="s">
        <v>19</v>
      </c>
      <c r="F15" s="5" t="s">
        <v>20</v>
      </c>
      <c r="G15" s="6" t="s">
        <v>22</v>
      </c>
      <c r="H15" s="7" t="s">
        <v>26</v>
      </c>
      <c r="I15" s="33"/>
      <c r="J15" s="61"/>
      <c r="K15" s="57"/>
      <c r="L15" s="2" t="s">
        <v>16</v>
      </c>
      <c r="M15" s="3" t="s">
        <v>28</v>
      </c>
      <c r="N15" s="4" t="s">
        <v>19</v>
      </c>
      <c r="O15" s="5" t="s">
        <v>20</v>
      </c>
      <c r="P15" s="7" t="s">
        <v>26</v>
      </c>
      <c r="R15" s="1"/>
      <c r="S15" s="1"/>
      <c r="T15" s="1"/>
    </row>
    <row r="16" spans="1:20" ht="20.25" customHeight="1">
      <c r="A16" s="61"/>
      <c r="B16" s="34" t="s">
        <v>31</v>
      </c>
      <c r="C16" s="34"/>
      <c r="D16" s="8"/>
      <c r="E16" s="8"/>
      <c r="F16" s="8"/>
      <c r="G16" s="8"/>
      <c r="H16" s="8"/>
      <c r="I16" s="33"/>
      <c r="J16" s="61"/>
      <c r="K16" s="57" t="s">
        <v>31</v>
      </c>
      <c r="L16" s="57"/>
      <c r="M16" s="8"/>
      <c r="N16" s="8"/>
      <c r="O16" s="8"/>
      <c r="P16" s="8"/>
      <c r="R16" s="1"/>
      <c r="S16" s="1"/>
      <c r="T16" s="1"/>
    </row>
    <row r="17" spans="1:20" ht="20.25" customHeight="1">
      <c r="A17" s="61"/>
      <c r="B17" s="34" t="s">
        <v>32</v>
      </c>
      <c r="C17" s="9" t="str">
        <f>IF($M$44=0,"---",IF($M$44&lt;=74,13.5,IF($M$44&lt;=149,13,IF($M$44&lt;=249,12.5,IF($M$44&lt;=499,11.5,IF($M$44&gt;=500,10.5))))))</f>
        <v>---</v>
      </c>
      <c r="D17" s="9" t="str">
        <f t="shared" ref="D17:H17" si="0">IF($M$44=0,"---",IF($M$44&lt;=74,13.5,IF($M$44&lt;=149,13,IF($M$44&lt;=249,12.5,IF($M$44&lt;=499,11.5,IF($M$44&gt;=500,10.5))))))</f>
        <v>---</v>
      </c>
      <c r="E17" s="9" t="str">
        <f t="shared" si="0"/>
        <v>---</v>
      </c>
      <c r="F17" s="9" t="str">
        <f t="shared" si="0"/>
        <v>---</v>
      </c>
      <c r="G17" s="9" t="str">
        <f t="shared" si="0"/>
        <v>---</v>
      </c>
      <c r="H17" s="9" t="str">
        <f t="shared" si="0"/>
        <v>---</v>
      </c>
      <c r="I17" s="33"/>
      <c r="J17" s="61"/>
      <c r="K17" s="57" t="s">
        <v>32</v>
      </c>
      <c r="L17" s="56" t="str">
        <f>IF($M$44=0,"---",IF($M$44&lt;=74,16,IF($M$44&lt;=149,15.5,IF($M$44&lt;=249,15,IF($M$44&lt;=499,14,IF($M$44&gt;=500,12))))))</f>
        <v>---</v>
      </c>
      <c r="M17" s="59" t="str">
        <f t="shared" ref="M17:P17" si="1">IF($M$44=0,"---",IF($M$44&lt;=74,16,IF($M$44&lt;=149,15.5,IF($M$44&lt;=249,15,IF($M$44&lt;=499,14,IF($M$44&gt;=500,12))))))</f>
        <v>---</v>
      </c>
      <c r="N17" s="59" t="str">
        <f t="shared" si="1"/>
        <v>---</v>
      </c>
      <c r="O17" s="59" t="str">
        <f t="shared" si="1"/>
        <v>---</v>
      </c>
      <c r="P17" s="59" t="str">
        <f t="shared" si="1"/>
        <v>---</v>
      </c>
      <c r="R17" s="1"/>
      <c r="S17" s="1"/>
      <c r="T17" s="1"/>
    </row>
    <row r="18" spans="1:20" ht="20.25" customHeight="1">
      <c r="A18" s="61"/>
      <c r="B18" s="34" t="s">
        <v>33</v>
      </c>
      <c r="C18" s="10" t="str">
        <f t="shared" ref="C18:H18" si="2">IFERROR(SUM(C16*C17),"")</f>
        <v/>
      </c>
      <c r="D18" s="10" t="str">
        <f t="shared" si="2"/>
        <v/>
      </c>
      <c r="E18" s="10" t="str">
        <f t="shared" si="2"/>
        <v/>
      </c>
      <c r="F18" s="10" t="str">
        <f t="shared" si="2"/>
        <v/>
      </c>
      <c r="G18" s="10" t="str">
        <f t="shared" si="2"/>
        <v/>
      </c>
      <c r="H18" s="10" t="str">
        <f t="shared" si="2"/>
        <v/>
      </c>
      <c r="I18" s="33"/>
      <c r="J18" s="61"/>
      <c r="K18" s="57" t="s">
        <v>33</v>
      </c>
      <c r="L18" s="10" t="str">
        <f t="shared" ref="L18:O18" si="3">IFERROR(SUM(L16*L17),"")</f>
        <v/>
      </c>
      <c r="M18" s="10" t="str">
        <f t="shared" si="3"/>
        <v/>
      </c>
      <c r="N18" s="10" t="str">
        <f t="shared" si="3"/>
        <v/>
      </c>
      <c r="O18" s="10" t="str">
        <f t="shared" si="3"/>
        <v/>
      </c>
      <c r="P18" s="10" t="str">
        <f>IFERROR(SUM(P16*P17),"")</f>
        <v/>
      </c>
      <c r="R18" s="1"/>
      <c r="S18" s="1"/>
      <c r="T18" s="1"/>
    </row>
    <row r="19" spans="1:20" ht="20.25" customHeight="1">
      <c r="B19" s="1"/>
      <c r="C19" s="25"/>
      <c r="D19" s="1"/>
      <c r="E19" s="25"/>
      <c r="F19" s="25"/>
      <c r="G19" s="1"/>
      <c r="H19" s="1"/>
      <c r="I19" s="33"/>
      <c r="J19" s="58"/>
      <c r="K19" s="1"/>
      <c r="L19" s="25"/>
      <c r="M19" s="1"/>
      <c r="N19" s="25"/>
      <c r="O19" s="25"/>
      <c r="P19" s="1"/>
      <c r="Q19" s="1"/>
      <c r="R19" s="1"/>
      <c r="S19" s="1"/>
      <c r="T19" s="1"/>
    </row>
    <row r="20" spans="1:20" ht="20.25" customHeight="1">
      <c r="A20" s="60"/>
      <c r="B20" s="121" t="s">
        <v>37</v>
      </c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3"/>
      <c r="R20" s="1"/>
    </row>
    <row r="21" spans="1:20" ht="20.25" customHeight="1">
      <c r="A21" s="61"/>
      <c r="B21" s="34"/>
      <c r="C21" s="2" t="s">
        <v>16</v>
      </c>
      <c r="D21" s="3" t="s">
        <v>28</v>
      </c>
      <c r="E21" s="4" t="s">
        <v>19</v>
      </c>
      <c r="F21" s="5" t="s">
        <v>20</v>
      </c>
      <c r="G21" s="6" t="s">
        <v>22</v>
      </c>
      <c r="H21" s="7" t="s">
        <v>26</v>
      </c>
      <c r="I21" s="11" t="s">
        <v>15</v>
      </c>
      <c r="J21" s="12" t="s">
        <v>17</v>
      </c>
      <c r="K21" s="13" t="s">
        <v>27</v>
      </c>
      <c r="L21" s="14" t="s">
        <v>21</v>
      </c>
      <c r="M21" s="15" t="s">
        <v>29</v>
      </c>
      <c r="N21" s="17" t="s">
        <v>25</v>
      </c>
      <c r="O21" s="18" t="s">
        <v>18</v>
      </c>
      <c r="P21" s="19" t="s">
        <v>23</v>
      </c>
      <c r="Q21" s="20" t="s">
        <v>24</v>
      </c>
    </row>
    <row r="22" spans="1:20" ht="20.25" customHeight="1">
      <c r="A22" s="61"/>
      <c r="B22" s="34" t="s">
        <v>31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20" ht="20.25" customHeight="1">
      <c r="A23" s="61"/>
      <c r="B23" s="34" t="s">
        <v>32</v>
      </c>
      <c r="C23" s="9" t="str">
        <f>IF($M$44=0,"---",IF($M$44&lt;=74,13.5,IF($M$44&lt;=149,13,IF($M$44&lt;=249,12.5,IF($M$44&lt;=499,11.5,IF($M$44&gt;=500,10.5))))))</f>
        <v>---</v>
      </c>
      <c r="D23" s="9" t="str">
        <f t="shared" ref="D23:Q29" si="4">IF($M$44=0,"---",IF($M$44&lt;=74,13.5,IF($M$44&lt;=149,13,IF($M$44&lt;=249,12.5,IF($M$44&lt;=499,11.5,IF($M$44&gt;=500,10.5))))))</f>
        <v>---</v>
      </c>
      <c r="E23" s="9" t="str">
        <f t="shared" si="4"/>
        <v>---</v>
      </c>
      <c r="F23" s="9" t="str">
        <f t="shared" si="4"/>
        <v>---</v>
      </c>
      <c r="G23" s="9" t="str">
        <f t="shared" si="4"/>
        <v>---</v>
      </c>
      <c r="H23" s="9" t="str">
        <f t="shared" si="4"/>
        <v>---</v>
      </c>
      <c r="I23" s="55" t="str">
        <f t="shared" si="4"/>
        <v>---</v>
      </c>
      <c r="J23" s="9" t="str">
        <f t="shared" si="4"/>
        <v>---</v>
      </c>
      <c r="K23" s="9" t="str">
        <f t="shared" si="4"/>
        <v>---</v>
      </c>
      <c r="L23" s="9" t="str">
        <f t="shared" si="4"/>
        <v>---</v>
      </c>
      <c r="M23" s="9" t="str">
        <f t="shared" si="4"/>
        <v>---</v>
      </c>
      <c r="N23" s="56" t="str">
        <f t="shared" si="4"/>
        <v>---</v>
      </c>
      <c r="O23" s="9" t="str">
        <f t="shared" si="4"/>
        <v>---</v>
      </c>
      <c r="P23" s="9" t="str">
        <f t="shared" si="4"/>
        <v>---</v>
      </c>
      <c r="Q23" s="9" t="str">
        <f t="shared" si="4"/>
        <v>---</v>
      </c>
    </row>
    <row r="24" spans="1:20" ht="20.25" customHeight="1">
      <c r="A24" s="61"/>
      <c r="B24" s="34" t="s">
        <v>33</v>
      </c>
      <c r="C24" s="10" t="str">
        <f t="shared" ref="C24:I24" si="5">IFERROR(SUM(C22*C23),"")</f>
        <v/>
      </c>
      <c r="D24" s="10" t="str">
        <f t="shared" si="5"/>
        <v/>
      </c>
      <c r="E24" s="10" t="str">
        <f t="shared" si="5"/>
        <v/>
      </c>
      <c r="F24" s="10" t="str">
        <f t="shared" si="5"/>
        <v/>
      </c>
      <c r="G24" s="10" t="str">
        <f t="shared" si="5"/>
        <v/>
      </c>
      <c r="H24" s="10" t="str">
        <f t="shared" si="5"/>
        <v/>
      </c>
      <c r="I24" s="10" t="str">
        <f t="shared" si="5"/>
        <v/>
      </c>
      <c r="J24" s="10" t="str">
        <f>IFERROR(SUM(J22*J23),"")</f>
        <v/>
      </c>
      <c r="K24" s="10" t="str">
        <f>IFERROR(SUM(K22*K23),"")</f>
        <v/>
      </c>
      <c r="L24" s="10" t="str">
        <f>IFERROR(SUM(L22*L23),"")</f>
        <v/>
      </c>
      <c r="M24" s="10" t="str">
        <f t="shared" ref="M24" si="6">IFERROR(SUM(M22*M23),"")</f>
        <v/>
      </c>
      <c r="N24" s="10" t="str">
        <f>IFERROR(SUM(N22*N23),"")</f>
        <v/>
      </c>
      <c r="O24" s="10" t="str">
        <f>IFERROR(SUM(O22*O23),"")</f>
        <v/>
      </c>
      <c r="P24" s="10" t="str">
        <f>IFERROR(SUM(P22*P23),"")</f>
        <v/>
      </c>
      <c r="Q24" s="10" t="str">
        <f>IFERROR(SUM(Q22*Q23),"")</f>
        <v/>
      </c>
    </row>
    <row r="25" spans="1:20" ht="20.25" customHeight="1"/>
    <row r="26" spans="1:20" ht="20.25" customHeight="1">
      <c r="A26" s="60"/>
      <c r="B26" s="62" t="s">
        <v>38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20" ht="20.25" customHeight="1">
      <c r="A27" s="61"/>
      <c r="B27" s="34"/>
      <c r="C27" s="2" t="s">
        <v>16</v>
      </c>
      <c r="D27" s="3" t="s">
        <v>28</v>
      </c>
      <c r="E27" s="4" t="s">
        <v>19</v>
      </c>
      <c r="F27" s="5" t="s">
        <v>20</v>
      </c>
      <c r="G27" s="6" t="s">
        <v>22</v>
      </c>
      <c r="H27" s="7" t="s">
        <v>26</v>
      </c>
      <c r="I27" s="11" t="s">
        <v>15</v>
      </c>
      <c r="J27" s="12" t="s">
        <v>17</v>
      </c>
      <c r="K27" s="13" t="s">
        <v>27</v>
      </c>
      <c r="L27" s="14" t="s">
        <v>21</v>
      </c>
      <c r="M27" s="15" t="s">
        <v>29</v>
      </c>
      <c r="N27" s="16" t="s">
        <v>30</v>
      </c>
      <c r="O27" s="17" t="s">
        <v>25</v>
      </c>
    </row>
    <row r="28" spans="1:20" ht="20.25" customHeight="1">
      <c r="A28" s="61"/>
      <c r="B28" s="34" t="s">
        <v>31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20" ht="20.25" customHeight="1">
      <c r="A29" s="61"/>
      <c r="B29" s="34" t="s">
        <v>32</v>
      </c>
      <c r="C29" s="9" t="str">
        <f>IF($M$44=0,"---",IF($M$44&lt;=74,13.5,IF($M$44&lt;=149,13,IF($M$44&lt;=249,12.5,IF($M$44&lt;=499,11.5,IF($M$44&gt;=500,10.5))))))</f>
        <v>---</v>
      </c>
      <c r="D29" s="9" t="str">
        <f t="shared" ref="D29:N29" si="7">IF($M$44=0,"---",IF($M$44&lt;=74,13.5,IF($M$44&lt;=149,13,IF($M$44&lt;=249,12.5,IF($M$44&lt;=499,11.5,IF($M$44&gt;=500,10.5))))))</f>
        <v>---</v>
      </c>
      <c r="E29" s="9" t="str">
        <f t="shared" si="7"/>
        <v>---</v>
      </c>
      <c r="F29" s="9" t="str">
        <f t="shared" si="7"/>
        <v>---</v>
      </c>
      <c r="G29" s="9" t="str">
        <f t="shared" si="7"/>
        <v>---</v>
      </c>
      <c r="H29" s="9" t="str">
        <f t="shared" si="7"/>
        <v>---</v>
      </c>
      <c r="I29" s="55" t="str">
        <f t="shared" si="7"/>
        <v>---</v>
      </c>
      <c r="J29" s="9" t="str">
        <f t="shared" si="7"/>
        <v>---</v>
      </c>
      <c r="K29" s="9" t="str">
        <f t="shared" si="7"/>
        <v>---</v>
      </c>
      <c r="L29" s="9" t="str">
        <f t="shared" si="4"/>
        <v>---</v>
      </c>
      <c r="M29" s="9" t="str">
        <f t="shared" si="7"/>
        <v>---</v>
      </c>
      <c r="N29" s="9" t="str">
        <f t="shared" si="7"/>
        <v>---</v>
      </c>
      <c r="O29" s="9" t="str">
        <f t="shared" si="4"/>
        <v>---</v>
      </c>
    </row>
    <row r="30" spans="1:20" ht="20.25" customHeight="1">
      <c r="A30" s="61"/>
      <c r="B30" s="34" t="s">
        <v>33</v>
      </c>
      <c r="C30" s="10" t="str">
        <f t="shared" ref="C30:I30" si="8">IFERROR(SUM(C28*C29),"")</f>
        <v/>
      </c>
      <c r="D30" s="10" t="str">
        <f t="shared" si="8"/>
        <v/>
      </c>
      <c r="E30" s="10" t="str">
        <f t="shared" si="8"/>
        <v/>
      </c>
      <c r="F30" s="10" t="str">
        <f t="shared" si="8"/>
        <v/>
      </c>
      <c r="G30" s="10" t="str">
        <f t="shared" si="8"/>
        <v/>
      </c>
      <c r="H30" s="10" t="str">
        <f t="shared" si="8"/>
        <v/>
      </c>
      <c r="I30" s="10" t="str">
        <f t="shared" si="8"/>
        <v/>
      </c>
      <c r="J30" s="10" t="str">
        <f>IFERROR(SUM(J28*J29),"")</f>
        <v/>
      </c>
      <c r="K30" s="10" t="str">
        <f>IFERROR(SUM(K28*K29),"")</f>
        <v/>
      </c>
      <c r="L30" s="10" t="str">
        <f>IFERROR(SUM(L28*L29),"")</f>
        <v/>
      </c>
      <c r="M30" s="10" t="str">
        <f t="shared" ref="M30:N30" si="9">IFERROR(SUM(M28*M29),"")</f>
        <v/>
      </c>
      <c r="N30" s="10" t="str">
        <f t="shared" si="9"/>
        <v/>
      </c>
      <c r="O30" s="10" t="str">
        <f>IFERROR(SUM(O28*O29),"")</f>
        <v/>
      </c>
    </row>
    <row r="31" spans="1:20" ht="20.25" customHeight="1"/>
    <row r="32" spans="1:20" ht="20.25" customHeight="1">
      <c r="A32" s="60"/>
      <c r="B32" s="62" t="s">
        <v>39</v>
      </c>
      <c r="C32" s="62"/>
      <c r="D32" s="62"/>
      <c r="E32" s="62"/>
      <c r="F32" s="62"/>
      <c r="G32" s="62"/>
      <c r="H32" s="62"/>
      <c r="I32" s="62"/>
      <c r="J32" s="62"/>
    </row>
    <row r="33" spans="1:15" ht="20.25" customHeight="1">
      <c r="A33" s="61"/>
      <c r="B33" s="34"/>
      <c r="C33" s="2" t="s">
        <v>16</v>
      </c>
      <c r="D33" s="3" t="s">
        <v>28</v>
      </c>
      <c r="E33" s="4" t="s">
        <v>19</v>
      </c>
      <c r="F33" s="5" t="s">
        <v>20</v>
      </c>
      <c r="G33" s="6" t="s">
        <v>22</v>
      </c>
      <c r="H33" s="17" t="s">
        <v>25</v>
      </c>
      <c r="I33" s="11" t="s">
        <v>15</v>
      </c>
      <c r="J33" s="12" t="s">
        <v>17</v>
      </c>
    </row>
    <row r="34" spans="1:15" ht="20.25" customHeight="1">
      <c r="A34" s="61"/>
      <c r="B34" s="34" t="s">
        <v>31</v>
      </c>
      <c r="C34" s="8"/>
      <c r="D34" s="8"/>
      <c r="E34" s="8"/>
      <c r="F34" s="8"/>
      <c r="G34" s="8"/>
      <c r="H34" s="8"/>
      <c r="I34" s="8"/>
      <c r="J34" s="8"/>
    </row>
    <row r="35" spans="1:15" ht="20.25" customHeight="1">
      <c r="A35" s="61"/>
      <c r="B35" s="34" t="s">
        <v>32</v>
      </c>
      <c r="C35" s="9" t="str">
        <f t="shared" ref="C35:I35" si="10">IF($M$44=0,"---",IF($M$44&lt;=74,17.5,IF($M$44&lt;=149,16.5,IF($M$44&lt;=249,15.5,IF($M$44&lt;=499,13.5,IF($M$44&gt;=500,12.5))))))</f>
        <v>---</v>
      </c>
      <c r="D35" s="9" t="str">
        <f t="shared" si="10"/>
        <v>---</v>
      </c>
      <c r="E35" s="9" t="str">
        <f t="shared" si="10"/>
        <v>---</v>
      </c>
      <c r="F35" s="9" t="str">
        <f t="shared" si="10"/>
        <v>---</v>
      </c>
      <c r="G35" s="9" t="str">
        <f t="shared" si="10"/>
        <v>---</v>
      </c>
      <c r="H35" s="9" t="str">
        <f t="shared" si="10"/>
        <v>---</v>
      </c>
      <c r="I35" s="9" t="str">
        <f t="shared" si="10"/>
        <v>---</v>
      </c>
      <c r="J35" s="9" t="str">
        <f t="shared" ref="J35" si="11">IF($M$44=0,"---",IF($M$44&lt;=74,13.5,IF($M$44&lt;=149,13,IF($M$44&lt;=249,12.5,IF($M$44&lt;=499,11.5,IF($M$44&gt;=500,10.5))))))</f>
        <v>---</v>
      </c>
    </row>
    <row r="36" spans="1:15" ht="20.25" customHeight="1">
      <c r="A36" s="61"/>
      <c r="B36" s="34" t="s">
        <v>33</v>
      </c>
      <c r="C36" s="9" t="str">
        <f t="shared" ref="C36:H36" si="12">IFERROR(SUM(C34*C35),"")</f>
        <v/>
      </c>
      <c r="D36" s="9" t="str">
        <f t="shared" si="12"/>
        <v/>
      </c>
      <c r="E36" s="9" t="str">
        <f t="shared" si="12"/>
        <v/>
      </c>
      <c r="F36" s="9" t="str">
        <f t="shared" si="12"/>
        <v/>
      </c>
      <c r="G36" s="9" t="str">
        <f t="shared" si="12"/>
        <v/>
      </c>
      <c r="H36" s="9" t="str">
        <f t="shared" si="12"/>
        <v/>
      </c>
      <c r="I36" s="9" t="str">
        <f t="shared" ref="I36" si="13">IFERROR(SUM(I34*I35),"")</f>
        <v/>
      </c>
      <c r="J36" s="10" t="str">
        <f>IFERROR(SUM(J34*J35),"")</f>
        <v/>
      </c>
    </row>
    <row r="37" spans="1:15" ht="20.25" customHeight="1"/>
    <row r="38" spans="1:15" ht="20.25" customHeight="1">
      <c r="A38" s="60"/>
      <c r="B38" s="62" t="s">
        <v>40</v>
      </c>
      <c r="C38" s="61"/>
      <c r="D38" s="61"/>
      <c r="E38" s="61"/>
      <c r="F38" s="61"/>
      <c r="G38" s="61"/>
    </row>
    <row r="39" spans="1:15" ht="20.25" customHeight="1">
      <c r="A39" s="61"/>
      <c r="B39" s="34"/>
      <c r="C39" s="2" t="s">
        <v>16</v>
      </c>
      <c r="D39" s="3" t="s">
        <v>28</v>
      </c>
      <c r="E39" s="21" t="s">
        <v>19</v>
      </c>
      <c r="F39" s="5" t="s">
        <v>20</v>
      </c>
      <c r="G39" s="7" t="s">
        <v>26</v>
      </c>
    </row>
    <row r="40" spans="1:15" ht="20.25" customHeight="1">
      <c r="A40" s="61"/>
      <c r="B40" s="34" t="s">
        <v>31</v>
      </c>
      <c r="C40" s="34"/>
      <c r="D40" s="34"/>
      <c r="E40" s="34"/>
      <c r="F40" s="34"/>
      <c r="G40" s="34"/>
    </row>
    <row r="41" spans="1:15" ht="20.25" customHeight="1">
      <c r="A41" s="61"/>
      <c r="B41" s="34" t="s">
        <v>32</v>
      </c>
      <c r="C41" s="9" t="str">
        <f>IF($M$44=0,"---",IF($M$44&lt;=74,6.5,IF($M$44&lt;=149,6.25,IF($M$44&lt;=249,6,IF($M$44&lt;=499,5.5,IF($M$44&gt;=500,5.25))))))</f>
        <v>---</v>
      </c>
      <c r="D41" s="9" t="str">
        <f t="shared" ref="D41:G41" si="14">IF($M$44=0,"---",IF($M$44&lt;=74,6.5,IF($M$44&lt;=149,6.25,IF($M$44&lt;=249,6,IF($M$44&lt;=499,5.5,IF($M$44&gt;=500,5.25))))))</f>
        <v>---</v>
      </c>
      <c r="E41" s="9" t="str">
        <f t="shared" si="14"/>
        <v>---</v>
      </c>
      <c r="F41" s="9" t="str">
        <f t="shared" si="14"/>
        <v>---</v>
      </c>
      <c r="G41" s="9" t="str">
        <f t="shared" si="14"/>
        <v>---</v>
      </c>
    </row>
    <row r="42" spans="1:15" ht="20.25" customHeight="1">
      <c r="A42" s="61"/>
      <c r="B42" s="34" t="s">
        <v>33</v>
      </c>
      <c r="C42" s="9" t="str">
        <f t="shared" ref="C42:G42" si="15">IFERROR(SUM(C40*C41),"")</f>
        <v/>
      </c>
      <c r="D42" s="9" t="str">
        <f t="shared" si="15"/>
        <v/>
      </c>
      <c r="E42" s="9" t="str">
        <f t="shared" si="15"/>
        <v/>
      </c>
      <c r="F42" s="9" t="str">
        <f t="shared" si="15"/>
        <v/>
      </c>
      <c r="G42" s="9" t="str">
        <f t="shared" si="15"/>
        <v/>
      </c>
    </row>
    <row r="43" spans="1:15" ht="12" customHeight="1"/>
    <row r="44" spans="1:15" ht="20.25" customHeight="1">
      <c r="A44" s="82"/>
      <c r="B44" s="74" t="s">
        <v>57</v>
      </c>
      <c r="C44" s="75"/>
      <c r="D44" s="76"/>
      <c r="E44" s="77"/>
      <c r="F44" s="69" t="s">
        <v>42</v>
      </c>
      <c r="G44" s="70"/>
      <c r="H44" s="26"/>
      <c r="J44" s="65" t="s">
        <v>34</v>
      </c>
      <c r="K44" s="66"/>
      <c r="L44" s="64"/>
      <c r="M44" s="67">
        <f>SUM(C16:H16,C40:G40,C34:J34,C28:O28,C22:Q22, C66:D66, C73:D73, H73, M73:O73,H66,M66:O66,L16:P16)</f>
        <v>0</v>
      </c>
      <c r="N44" s="64"/>
    </row>
    <row r="45" spans="1:15" ht="20.25" customHeight="1">
      <c r="A45" s="83"/>
      <c r="B45" s="68" t="s">
        <v>46</v>
      </c>
      <c r="C45" s="68"/>
      <c r="D45" s="78"/>
      <c r="E45" s="79"/>
      <c r="F45" s="68" t="s">
        <v>46</v>
      </c>
      <c r="G45" s="68"/>
      <c r="J45" s="65" t="s">
        <v>35</v>
      </c>
      <c r="K45" s="66"/>
      <c r="L45" s="64"/>
      <c r="M45" s="63">
        <f>SUM(C18:H18,C24:Q24,C30:O30,C36:J36,C42:G42,C48,G48, C62, C68:D68, C75:D75, H75,H68,M68:O68, M75:O75, C82, F82, I82, L18:P18)</f>
        <v>0</v>
      </c>
      <c r="N45" s="64"/>
      <c r="O45" s="27"/>
    </row>
    <row r="46" spans="1:15" ht="20.25" customHeight="1">
      <c r="A46" s="83"/>
      <c r="B46" s="28" t="s">
        <v>31</v>
      </c>
      <c r="C46" s="28"/>
      <c r="D46" s="78"/>
      <c r="E46" s="79"/>
      <c r="F46" s="28" t="s">
        <v>31</v>
      </c>
      <c r="G46" s="28"/>
    </row>
    <row r="47" spans="1:15" ht="20.25" customHeight="1">
      <c r="A47" s="83"/>
      <c r="B47" s="28" t="s">
        <v>32</v>
      </c>
      <c r="C47" s="29">
        <v>2.6</v>
      </c>
      <c r="D47" s="78"/>
      <c r="E47" s="79"/>
      <c r="F47" s="28" t="s">
        <v>32</v>
      </c>
      <c r="G47" s="29">
        <v>6</v>
      </c>
      <c r="H47" s="27"/>
      <c r="I47" s="49"/>
      <c r="J47" s="49"/>
      <c r="K47" s="49"/>
      <c r="L47" s="49"/>
      <c r="M47" s="49"/>
      <c r="N47" s="49"/>
    </row>
    <row r="48" spans="1:15" ht="20.25" customHeight="1">
      <c r="A48" s="84"/>
      <c r="B48" s="28" t="s">
        <v>33</v>
      </c>
      <c r="C48" s="29">
        <f>C47*C46</f>
        <v>0</v>
      </c>
      <c r="D48" s="80"/>
      <c r="E48" s="81"/>
      <c r="F48" s="28" t="s">
        <v>33</v>
      </c>
      <c r="G48" s="29">
        <f>G47*G46</f>
        <v>0</v>
      </c>
      <c r="H48" s="27"/>
      <c r="I48" s="49"/>
      <c r="J48" s="49"/>
      <c r="K48" s="49"/>
      <c r="L48" s="49"/>
      <c r="M48" s="49"/>
      <c r="N48" s="49"/>
    </row>
    <row r="49" spans="1:15" ht="15" customHeight="1">
      <c r="I49" s="49"/>
      <c r="J49" s="49"/>
      <c r="K49" s="49"/>
      <c r="L49" s="49"/>
      <c r="M49" s="49"/>
      <c r="N49" s="49"/>
    </row>
    <row r="50" spans="1:15" ht="21" customHeight="1">
      <c r="A50" s="71"/>
      <c r="B50" s="74" t="s">
        <v>41</v>
      </c>
      <c r="C50" s="75"/>
      <c r="I50" s="49"/>
      <c r="J50" s="49"/>
      <c r="K50" s="49"/>
      <c r="L50" s="49"/>
      <c r="M50" s="49"/>
      <c r="N50" s="49"/>
    </row>
    <row r="51" spans="1:15" ht="15.75" hidden="1" customHeight="1">
      <c r="A51" s="72"/>
      <c r="B51" s="124"/>
      <c r="C51" s="64"/>
    </row>
    <row r="52" spans="1:15" ht="15.75" hidden="1" customHeight="1">
      <c r="A52" s="72"/>
      <c r="B52" s="30" t="s">
        <v>31</v>
      </c>
      <c r="C52" s="28"/>
      <c r="H52" s="32">
        <v>75</v>
      </c>
      <c r="I52" s="32">
        <f t="shared" ref="I52:I55" si="16">H52-$M$44</f>
        <v>75</v>
      </c>
    </row>
    <row r="53" spans="1:15" ht="15.75" hidden="1" customHeight="1">
      <c r="A53" s="72"/>
      <c r="B53" s="30" t="s">
        <v>32</v>
      </c>
      <c r="C53" s="29">
        <v>3.5</v>
      </c>
      <c r="H53" s="32">
        <v>150</v>
      </c>
      <c r="I53" s="32">
        <f t="shared" si="16"/>
        <v>150</v>
      </c>
    </row>
    <row r="54" spans="1:15" ht="15.75" hidden="1" customHeight="1">
      <c r="A54" s="72"/>
      <c r="B54" s="30" t="s">
        <v>33</v>
      </c>
      <c r="C54" s="29">
        <f>C53*C52</f>
        <v>0</v>
      </c>
      <c r="H54" s="32">
        <v>250</v>
      </c>
      <c r="I54" s="32">
        <f t="shared" si="16"/>
        <v>250</v>
      </c>
    </row>
    <row r="55" spans="1:15" ht="15.75" hidden="1" customHeight="1">
      <c r="A55" s="72"/>
      <c r="B55" s="31"/>
      <c r="H55" s="32">
        <v>500</v>
      </c>
      <c r="I55" s="32">
        <f t="shared" si="16"/>
        <v>500</v>
      </c>
    </row>
    <row r="56" spans="1:15" ht="15.75" hidden="1" customHeight="1">
      <c r="A56" s="72"/>
      <c r="B56" s="31"/>
    </row>
    <row r="57" spans="1:15" ht="15.75" hidden="1" customHeight="1">
      <c r="A57" s="72"/>
      <c r="B57" s="31"/>
    </row>
    <row r="58" spans="1:15" ht="8" hidden="1" customHeight="1">
      <c r="A58" s="72"/>
      <c r="B58" s="31"/>
    </row>
    <row r="59" spans="1:15" ht="15.75" customHeight="1">
      <c r="A59" s="72"/>
      <c r="B59" s="68" t="s">
        <v>46</v>
      </c>
      <c r="C59" s="68"/>
    </row>
    <row r="60" spans="1:15" ht="15.75" customHeight="1">
      <c r="A60" s="72"/>
      <c r="B60" s="30" t="s">
        <v>31</v>
      </c>
      <c r="C60" s="28"/>
    </row>
    <row r="61" spans="1:15" ht="15.75" customHeight="1">
      <c r="A61" s="72"/>
      <c r="B61" s="30" t="s">
        <v>32</v>
      </c>
      <c r="C61" s="29">
        <v>2.5</v>
      </c>
    </row>
    <row r="62" spans="1:15" ht="15.75" customHeight="1">
      <c r="A62" s="73"/>
      <c r="B62" s="30" t="s">
        <v>33</v>
      </c>
      <c r="C62" s="29">
        <f>C61*C60</f>
        <v>0</v>
      </c>
    </row>
    <row r="63" spans="1:15" ht="15.75" customHeight="1"/>
    <row r="64" spans="1:15" ht="15.75" customHeight="1">
      <c r="A64" s="100"/>
      <c r="B64" s="107" t="s">
        <v>50</v>
      </c>
      <c r="C64" s="108"/>
      <c r="D64" s="108"/>
      <c r="E64" s="49"/>
      <c r="F64" s="100"/>
      <c r="G64" s="107" t="s">
        <v>55</v>
      </c>
      <c r="H64" s="108"/>
      <c r="I64" s="108"/>
      <c r="J64" s="49"/>
      <c r="K64" s="100"/>
      <c r="L64" s="103" t="s">
        <v>51</v>
      </c>
      <c r="M64" s="104"/>
      <c r="N64" s="104"/>
      <c r="O64" s="104"/>
    </row>
    <row r="65" spans="1:15" ht="15.75" customHeight="1">
      <c r="A65" s="101"/>
      <c r="B65" s="47"/>
      <c r="C65" s="50" t="s">
        <v>28</v>
      </c>
      <c r="D65" s="35" t="s">
        <v>15</v>
      </c>
      <c r="E65" s="49"/>
      <c r="F65" s="101"/>
      <c r="G65" s="47"/>
      <c r="H65" s="109" t="s">
        <v>28</v>
      </c>
      <c r="I65" s="109"/>
      <c r="J65" s="49"/>
      <c r="K65" s="101"/>
      <c r="L65" s="47"/>
      <c r="M65" s="35" t="s">
        <v>28</v>
      </c>
      <c r="N65" s="35" t="s">
        <v>25</v>
      </c>
      <c r="O65" s="3" t="s">
        <v>49</v>
      </c>
    </row>
    <row r="66" spans="1:15" ht="15.75" customHeight="1">
      <c r="A66" s="101"/>
      <c r="B66" s="47" t="s">
        <v>31</v>
      </c>
      <c r="C66" s="51"/>
      <c r="D66" s="51"/>
      <c r="E66" s="41"/>
      <c r="F66" s="101"/>
      <c r="G66" s="47" t="s">
        <v>31</v>
      </c>
      <c r="H66" s="118"/>
      <c r="I66" s="118"/>
      <c r="J66" s="49"/>
      <c r="K66" s="101"/>
      <c r="L66" s="47" t="s">
        <v>31</v>
      </c>
      <c r="M66" s="51"/>
      <c r="N66" s="51"/>
      <c r="O66" s="48"/>
    </row>
    <row r="67" spans="1:15" ht="15.75" customHeight="1">
      <c r="A67" s="101"/>
      <c r="B67" s="47" t="s">
        <v>32</v>
      </c>
      <c r="C67" s="52" t="str">
        <f>IF($M$44&lt;=11,"---",IF($M$44&lt;=24,15,IF($M$44&lt;=49,14,IF($M$44&lt;=249,13,IF($M$44&lt;=499,12,IF($M$44&gt;=500,9))))))</f>
        <v>---</v>
      </c>
      <c r="D67" s="52" t="str">
        <f>IF($M$44&lt;=11,"---",IF($M$44&lt;=24,15,IF($M$44&lt;=49,14,IF($M$44&lt;=249,13,IF($M$44&lt;=499,12,IF($M$44&gt;=500,9))))))</f>
        <v>---</v>
      </c>
      <c r="E67" s="41"/>
      <c r="F67" s="101"/>
      <c r="G67" s="47" t="s">
        <v>32</v>
      </c>
      <c r="H67" s="119" t="str">
        <f>IF($M$44&lt;=11,"---",IF($M$44&lt;=24,20.5,IF($M$44&lt;=49,19.5,IF($M$44&lt;=249,18.5,IF($M$44&lt;=499,16.5,IF($M$44&gt;=500,13.5))))))</f>
        <v>---</v>
      </c>
      <c r="I67" s="119"/>
      <c r="J67" s="49"/>
      <c r="K67" s="101"/>
      <c r="L67" s="47" t="s">
        <v>32</v>
      </c>
      <c r="M67" s="9" t="str">
        <f>IF($M$44&lt;=11,"---",IF($M$44&lt;=24,15,IF($M$44&lt;=49,14,IF($M$44&lt;=249,13,IF($M$44&lt;=499,12,IF($M$44&gt;=500,9))))))</f>
        <v>---</v>
      </c>
      <c r="N67" s="9" t="str">
        <f>IF($M$44&lt;=11,"---",IF($M$44&lt;=24,15,IF($M$44&lt;=49,14,IF($M$44&lt;=249,13,IF($M$44&lt;=499,12,IF($M$44&gt;=500,9))))))</f>
        <v>---</v>
      </c>
      <c r="O67" s="9" t="str">
        <f>IF($M$44&lt;=11,"---",IF($M$44&lt;=24,15,IF($M$44&lt;=49,14,IF($M$44&lt;=249,13,IF($M$44&lt;=499,12,IF($M$44&gt;=500,9))))))</f>
        <v>---</v>
      </c>
    </row>
    <row r="68" spans="1:15" ht="15.75" customHeight="1">
      <c r="A68" s="102"/>
      <c r="B68" s="47" t="s">
        <v>33</v>
      </c>
      <c r="C68" s="53" t="str">
        <f>IFERROR(SUM(C66*C67),"")</f>
        <v/>
      </c>
      <c r="D68" s="53"/>
      <c r="E68" s="41"/>
      <c r="F68" s="102"/>
      <c r="G68" s="47" t="s">
        <v>33</v>
      </c>
      <c r="H68" s="106" t="str">
        <f>IFERROR(SUM(H66*H67),"")</f>
        <v/>
      </c>
      <c r="I68" s="106"/>
      <c r="J68" s="49"/>
      <c r="K68" s="102"/>
      <c r="L68" s="47" t="s">
        <v>33</v>
      </c>
      <c r="M68" s="53" t="str">
        <f>IFERROR(SUM(M66*M67),"")</f>
        <v/>
      </c>
      <c r="N68" s="53" t="str">
        <f>IFERROR(SUM(N66*N67),"")</f>
        <v/>
      </c>
      <c r="O68" s="53" t="str">
        <f t="shared" ref="O68" si="17">IFERROR(SUM(O66*O67),"")</f>
        <v/>
      </c>
    </row>
    <row r="69" spans="1:15" s="49" customFormat="1" ht="15.75" customHeight="1">
      <c r="A69" s="105" t="s">
        <v>52</v>
      </c>
      <c r="B69" s="105"/>
      <c r="C69" s="105"/>
      <c r="D69" s="105"/>
      <c r="E69" s="41"/>
      <c r="F69" s="105" t="s">
        <v>52</v>
      </c>
      <c r="G69" s="105"/>
      <c r="H69" s="105"/>
      <c r="I69" s="105"/>
      <c r="K69" s="105" t="s">
        <v>52</v>
      </c>
      <c r="L69" s="105"/>
      <c r="M69" s="105"/>
      <c r="N69" s="105"/>
      <c r="O69" s="105"/>
    </row>
    <row r="70" spans="1:15" ht="15.75" customHeight="1">
      <c r="A70" s="42"/>
      <c r="B70" s="41"/>
      <c r="C70" s="41"/>
      <c r="D70" s="41"/>
      <c r="E70" s="41"/>
      <c r="F70" s="41"/>
      <c r="G70" s="41"/>
    </row>
    <row r="71" spans="1:15" ht="15.75" customHeight="1">
      <c r="A71" s="99"/>
      <c r="B71" s="107" t="s">
        <v>54</v>
      </c>
      <c r="C71" s="108"/>
      <c r="D71" s="108"/>
      <c r="F71" s="100"/>
      <c r="G71" s="107" t="s">
        <v>47</v>
      </c>
      <c r="H71" s="108"/>
      <c r="I71" s="108"/>
      <c r="K71" s="100"/>
      <c r="L71" s="103" t="s">
        <v>53</v>
      </c>
      <c r="M71" s="104"/>
      <c r="N71" s="104"/>
      <c r="O71" s="104"/>
    </row>
    <row r="72" spans="1:15" ht="15.75" customHeight="1">
      <c r="A72" s="99"/>
      <c r="B72" s="43"/>
      <c r="C72" s="54" t="s">
        <v>28</v>
      </c>
      <c r="D72" s="38" t="s">
        <v>15</v>
      </c>
      <c r="F72" s="101"/>
      <c r="G72" s="44"/>
      <c r="H72" s="117" t="s">
        <v>28</v>
      </c>
      <c r="I72" s="117"/>
      <c r="K72" s="101"/>
      <c r="L72" s="44"/>
      <c r="M72" s="38" t="s">
        <v>28</v>
      </c>
      <c r="N72" s="3" t="s">
        <v>25</v>
      </c>
      <c r="O72" s="3" t="s">
        <v>49</v>
      </c>
    </row>
    <row r="73" spans="1:15" ht="15.75" customHeight="1">
      <c r="A73" s="99"/>
      <c r="B73" s="40" t="s">
        <v>31</v>
      </c>
      <c r="C73" s="51"/>
      <c r="D73" s="51"/>
      <c r="F73" s="101"/>
      <c r="G73" s="40" t="s">
        <v>31</v>
      </c>
      <c r="H73" s="118"/>
      <c r="I73" s="118"/>
      <c r="K73" s="101"/>
      <c r="L73" s="40" t="s">
        <v>31</v>
      </c>
      <c r="M73" s="36"/>
      <c r="N73" s="48"/>
      <c r="O73" s="48"/>
    </row>
    <row r="74" spans="1:15" ht="15.75" customHeight="1">
      <c r="A74" s="99"/>
      <c r="B74" s="40" t="s">
        <v>32</v>
      </c>
      <c r="C74" s="52" t="str">
        <f>IF($M$44&lt;=11,"---",IF($M$44&lt;=24,12,IF($M$44&lt;=49,11,IF($M$44&lt;=249,10,IF($M$44&lt;=499,9,IF($M$44&gt;=500,8))))))</f>
        <v>---</v>
      </c>
      <c r="D74" s="52">
        <v>5</v>
      </c>
      <c r="F74" s="101"/>
      <c r="G74" s="40" t="s">
        <v>32</v>
      </c>
      <c r="H74" s="119">
        <v>9</v>
      </c>
      <c r="I74" s="119"/>
      <c r="K74" s="101"/>
      <c r="L74" s="40" t="s">
        <v>32</v>
      </c>
      <c r="M74" s="9" t="str">
        <f>IF($M$44&lt;=11,"---",IF($M$44&lt;=24,12,IF($M$44&lt;=49,11,IF($M$44&lt;=249,10,IF($M$44&lt;=499,9,IF($M$44&gt;=500,8))))))</f>
        <v>---</v>
      </c>
      <c r="N74" s="9" t="str">
        <f>IF($M$44&lt;=11,"---",IF($M$44&lt;=24,12,IF($M$44&lt;=49,11,IF($M$44&lt;=249,10,IF($M$44&lt;=499,9,IF($M$44&gt;=500,8))))))</f>
        <v>---</v>
      </c>
      <c r="O74" s="9" t="str">
        <f>IF($M$44&lt;=11,"---",IF($M$44&lt;=24,12,IF($M$44&lt;=49,11,IF($M$44&lt;=249,10,IF($M$44&lt;=499,9,IF($M$44&gt;=500,8))))))</f>
        <v>---</v>
      </c>
    </row>
    <row r="75" spans="1:15" ht="15.75" customHeight="1">
      <c r="A75" s="99"/>
      <c r="B75" s="40" t="s">
        <v>33</v>
      </c>
      <c r="C75" s="53" t="str">
        <f>IFERROR(SUM(C73*C74),"")</f>
        <v/>
      </c>
      <c r="D75" s="53">
        <f>IFERROR(SUM(D73*D74),"")</f>
        <v>0</v>
      </c>
      <c r="F75" s="102"/>
      <c r="G75" s="40" t="s">
        <v>33</v>
      </c>
      <c r="H75" s="106">
        <f>IFERROR(SUM(H73*H74),"")</f>
        <v>0</v>
      </c>
      <c r="I75" s="106"/>
      <c r="K75" s="102"/>
      <c r="L75" s="40" t="s">
        <v>33</v>
      </c>
      <c r="M75" s="37" t="str">
        <f>IFERROR(SUM(M73*M74),"")</f>
        <v/>
      </c>
      <c r="N75" s="37" t="str">
        <f t="shared" ref="N75:O75" si="18">IFERROR(SUM(N73*N74),"")</f>
        <v/>
      </c>
      <c r="O75" s="37" t="str">
        <f t="shared" si="18"/>
        <v/>
      </c>
    </row>
    <row r="76" spans="1:15" ht="15.75" customHeight="1">
      <c r="A76" s="120" t="s">
        <v>43</v>
      </c>
      <c r="B76" s="120"/>
      <c r="C76" s="120"/>
      <c r="D76" s="120"/>
      <c r="E76" s="120"/>
      <c r="F76" s="120"/>
      <c r="G76" s="120"/>
      <c r="H76" s="120"/>
      <c r="I76" s="120"/>
    </row>
    <row r="77" spans="1:15" ht="15.75" customHeight="1"/>
    <row r="78" spans="1:15" ht="15.75" customHeight="1">
      <c r="A78" s="99"/>
      <c r="B78" s="115" t="s">
        <v>44</v>
      </c>
      <c r="C78" s="116"/>
      <c r="D78" s="60"/>
      <c r="E78" s="103" t="s">
        <v>45</v>
      </c>
      <c r="F78" s="114"/>
      <c r="G78" s="60"/>
      <c r="H78" s="111" t="s">
        <v>48</v>
      </c>
      <c r="I78" s="112"/>
    </row>
    <row r="79" spans="1:15" ht="15.75" customHeight="1">
      <c r="A79" s="99"/>
      <c r="B79" s="68" t="s">
        <v>46</v>
      </c>
      <c r="C79" s="68"/>
      <c r="D79" s="60"/>
      <c r="E79" s="68" t="s">
        <v>46</v>
      </c>
      <c r="F79" s="110"/>
      <c r="G79" s="60"/>
      <c r="H79" s="110" t="s">
        <v>46</v>
      </c>
      <c r="I79" s="113"/>
    </row>
    <row r="80" spans="1:15" ht="15.75" customHeight="1">
      <c r="A80" s="99"/>
      <c r="B80" s="40" t="s">
        <v>31</v>
      </c>
      <c r="C80" s="36"/>
      <c r="D80" s="60"/>
      <c r="E80" s="40" t="s">
        <v>31</v>
      </c>
      <c r="F80" s="39"/>
      <c r="G80" s="60"/>
      <c r="H80" s="40" t="s">
        <v>31</v>
      </c>
      <c r="I80" s="36"/>
    </row>
    <row r="81" spans="1:9" ht="15.75" customHeight="1">
      <c r="A81" s="99"/>
      <c r="B81" s="40" t="s">
        <v>32</v>
      </c>
      <c r="C81" s="45">
        <v>2.5</v>
      </c>
      <c r="D81" s="60"/>
      <c r="E81" s="40" t="s">
        <v>32</v>
      </c>
      <c r="F81" s="46">
        <v>6</v>
      </c>
      <c r="G81" s="60"/>
      <c r="H81" s="40" t="s">
        <v>32</v>
      </c>
      <c r="I81" s="45">
        <v>2.5</v>
      </c>
    </row>
    <row r="82" spans="1:9" ht="15.75" customHeight="1">
      <c r="A82" s="99"/>
      <c r="B82" s="40" t="s">
        <v>33</v>
      </c>
      <c r="C82" s="45">
        <f>C81*C80</f>
        <v>0</v>
      </c>
      <c r="D82" s="60"/>
      <c r="E82" s="40" t="s">
        <v>33</v>
      </c>
      <c r="F82" s="46">
        <f>F81*F80</f>
        <v>0</v>
      </c>
      <c r="G82" s="60"/>
      <c r="H82" s="40" t="s">
        <v>33</v>
      </c>
      <c r="I82" s="45">
        <f>I81*I80</f>
        <v>0</v>
      </c>
    </row>
    <row r="83" spans="1:9" ht="15.75" customHeight="1"/>
    <row r="84" spans="1:9" ht="15.75" customHeight="1"/>
    <row r="85" spans="1:9" ht="15.75" customHeight="1"/>
    <row r="86" spans="1:9" ht="15.75" customHeight="1"/>
    <row r="87" spans="1:9" ht="15.75" customHeight="1"/>
    <row r="88" spans="1:9" ht="15.75" customHeight="1"/>
    <row r="89" spans="1:9" ht="15.75" customHeight="1"/>
    <row r="90" spans="1:9" ht="15.75" customHeight="1"/>
    <row r="91" spans="1:9" ht="15.75" customHeight="1"/>
    <row r="92" spans="1:9" ht="15.75" customHeight="1"/>
    <row r="93" spans="1:9" ht="15.75" customHeight="1"/>
    <row r="94" spans="1:9" ht="15.75" customHeight="1"/>
    <row r="95" spans="1:9" ht="15.75" customHeight="1"/>
    <row r="96" spans="1:9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8">
    <mergeCell ref="J14:J18"/>
    <mergeCell ref="K14:P14"/>
    <mergeCell ref="B20:Q20"/>
    <mergeCell ref="B71:D71"/>
    <mergeCell ref="L71:O71"/>
    <mergeCell ref="B51:C51"/>
    <mergeCell ref="B59:C59"/>
    <mergeCell ref="H72:I72"/>
    <mergeCell ref="H73:I73"/>
    <mergeCell ref="H74:I74"/>
    <mergeCell ref="A76:I76"/>
    <mergeCell ref="B64:D64"/>
    <mergeCell ref="F64:F68"/>
    <mergeCell ref="A69:D69"/>
    <mergeCell ref="H66:I66"/>
    <mergeCell ref="H67:I67"/>
    <mergeCell ref="H68:I68"/>
    <mergeCell ref="B79:C79"/>
    <mergeCell ref="E79:F79"/>
    <mergeCell ref="H78:I78"/>
    <mergeCell ref="H79:I79"/>
    <mergeCell ref="A78:A82"/>
    <mergeCell ref="D78:D82"/>
    <mergeCell ref="G78:G82"/>
    <mergeCell ref="E78:F78"/>
    <mergeCell ref="B78:C78"/>
    <mergeCell ref="A14:A18"/>
    <mergeCell ref="B14:H14"/>
    <mergeCell ref="B26:O26"/>
    <mergeCell ref="A20:A24"/>
    <mergeCell ref="A71:A75"/>
    <mergeCell ref="F71:F75"/>
    <mergeCell ref="K71:K75"/>
    <mergeCell ref="K64:K68"/>
    <mergeCell ref="L64:O64"/>
    <mergeCell ref="K69:O69"/>
    <mergeCell ref="A64:A68"/>
    <mergeCell ref="H75:I75"/>
    <mergeCell ref="G71:I71"/>
    <mergeCell ref="G64:I64"/>
    <mergeCell ref="H65:I65"/>
    <mergeCell ref="F69:I69"/>
    <mergeCell ref="B8:I8"/>
    <mergeCell ref="B7:I7"/>
    <mergeCell ref="K7:P12"/>
    <mergeCell ref="K6:P6"/>
    <mergeCell ref="A10:I10"/>
    <mergeCell ref="B11:E11"/>
    <mergeCell ref="G11:I11"/>
    <mergeCell ref="G12:I12"/>
    <mergeCell ref="B12:E12"/>
    <mergeCell ref="A1:N1"/>
    <mergeCell ref="B3:I3"/>
    <mergeCell ref="B4:I4"/>
    <mergeCell ref="B5:I5"/>
    <mergeCell ref="B6:I6"/>
    <mergeCell ref="K2:P2"/>
    <mergeCell ref="K3:P3"/>
    <mergeCell ref="K5:P5"/>
    <mergeCell ref="K4:P4"/>
    <mergeCell ref="A2:I2"/>
    <mergeCell ref="A50:A62"/>
    <mergeCell ref="B50:C50"/>
    <mergeCell ref="D44:E48"/>
    <mergeCell ref="A44:A48"/>
    <mergeCell ref="B44:C44"/>
    <mergeCell ref="B45:C45"/>
    <mergeCell ref="A26:A30"/>
    <mergeCell ref="A32:A36"/>
    <mergeCell ref="B38:G38"/>
    <mergeCell ref="M45:N45"/>
    <mergeCell ref="J44:L44"/>
    <mergeCell ref="J45:L45"/>
    <mergeCell ref="M44:N44"/>
    <mergeCell ref="A38:A42"/>
    <mergeCell ref="F45:G45"/>
    <mergeCell ref="B32:J32"/>
    <mergeCell ref="F44:G44"/>
  </mergeCells>
  <pageMargins left="0.25" right="0.25" top="0.75" bottom="0.75" header="0.3" footer="0.3"/>
  <pageSetup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A2F3386650D8478E6097CA44A43115" ma:contentTypeVersion="12" ma:contentTypeDescription="Create a new document." ma:contentTypeScope="" ma:versionID="9242bc664dd4999946be02d4daaba2bf">
  <xsd:schema xmlns:xsd="http://www.w3.org/2001/XMLSchema" xmlns:xs="http://www.w3.org/2001/XMLSchema" xmlns:p="http://schemas.microsoft.com/office/2006/metadata/properties" xmlns:ns2="4691e0db-f183-4a39-90da-31fb1ae0b7bb" xmlns:ns3="fb0962dd-31b7-4ae8-adc8-09ae6ba3ad21" targetNamespace="http://schemas.microsoft.com/office/2006/metadata/properties" ma:root="true" ma:fieldsID="6ef958ea5cc2fffbcb351526c135be08" ns2:_="" ns3:_="">
    <xsd:import namespace="4691e0db-f183-4a39-90da-31fb1ae0b7bb"/>
    <xsd:import namespace="fb0962dd-31b7-4ae8-adc8-09ae6ba3ad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1e0db-f183-4a39-90da-31fb1ae0b7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962dd-31b7-4ae8-adc8-09ae6ba3ad2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5362D4-65F2-4F81-B1B5-69502D949903}">
  <ds:schemaRefs>
    <ds:schemaRef ds:uri="http://purl.org/dc/terms/"/>
    <ds:schemaRef ds:uri="http://schemas.openxmlformats.org/package/2006/metadata/core-properties"/>
    <ds:schemaRef ds:uri="http://www.w3.org/XML/1998/namespace"/>
    <ds:schemaRef ds:uri="fb0962dd-31b7-4ae8-adc8-09ae6ba3ad21"/>
    <ds:schemaRef ds:uri="http://schemas.microsoft.com/office/2006/documentManagement/types"/>
    <ds:schemaRef ds:uri="4691e0db-f183-4a39-90da-31fb1ae0b7bb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A929040-2C55-4E05-B2DC-983D45C026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91e0db-f183-4a39-90da-31fb1ae0b7bb"/>
    <ds:schemaRef ds:uri="fb0962dd-31b7-4ae8-adc8-09ae6ba3ad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9203AE-C553-4984-9040-D27B208AD9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Andrew Haponek</cp:lastModifiedBy>
  <cp:revision/>
  <cp:lastPrinted>2020-01-08T18:41:58Z</cp:lastPrinted>
  <dcterms:created xsi:type="dcterms:W3CDTF">2019-11-25T14:56:46Z</dcterms:created>
  <dcterms:modified xsi:type="dcterms:W3CDTF">2021-04-09T19:04:06Z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0x01010076A2F3386650D8478E6097CA44A43115</vt:lpwstr>
  </property>
</Properties>
</file>